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0" yWindow="0" windowWidth="25600" windowHeight="16060"/>
  </bookViews>
  <sheets>
    <sheet name="Sheet1" sheetId="1" r:id="rId1"/>
  </sheets>
  <definedNames>
    <definedName name="_xlnm.Print_Area" localSheetId="0">Sheet1!$B$2:$E$56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 l="1"/>
  <c r="E44" i="1"/>
  <c r="E43" i="1"/>
  <c r="E32" i="1"/>
  <c r="E54" i="1"/>
  <c r="E53" i="1"/>
  <c r="E33" i="1"/>
</calcChain>
</file>

<file path=xl/sharedStrings.xml><?xml version="1.0" encoding="utf-8"?>
<sst xmlns="http://schemas.openxmlformats.org/spreadsheetml/2006/main" count="65" uniqueCount="42">
  <si>
    <t>CRFUSA Paycheck Protection Program - Estimated Maximum Loan Calculation</t>
  </si>
  <si>
    <t xml:space="preserve">Please Note that the information you provide will be used to calculate the amount of your SBA PPP loan, and you will be required to attest that the data provided is accurate and true when you close your loan. Making intentional misrepresentations of fact will be subject to federal criminal prosecution. </t>
  </si>
  <si>
    <t>Total Payroll Costs</t>
  </si>
  <si>
    <t>Description</t>
  </si>
  <si>
    <t>Supporting Documentation Type</t>
  </si>
  <si>
    <t>Amount</t>
  </si>
  <si>
    <t>Number of Employees earning over $100,000 annually in 2019</t>
  </si>
  <si>
    <t>Total of Salaries for the employees earning over $100,000 in 2019</t>
  </si>
  <si>
    <t>Proceeds from Economic Injury Disaster Loan (EIDL) to be refinanced through Paycheck Protection Program Loan**</t>
  </si>
  <si>
    <t>Maximum PPP Loan Amount</t>
  </si>
  <si>
    <t>Total Payroll Costs Calculator</t>
  </si>
  <si>
    <t>Months of operation between 3/31/2019 and 3/31/2020 round up to the nearest whole number</t>
  </si>
  <si>
    <t>Number of employees earning over $100,000 annualized for the period noted above</t>
  </si>
  <si>
    <t>Total of Salaries for the employees earning over $100,000 annualized for the period noted above</t>
  </si>
  <si>
    <t>** An EIDL loan made between 1/31/2020 and 4/3/2020 may be refinanced with this PPP Loan, but not if not used for the exact same payroll costs.</t>
  </si>
  <si>
    <t>* Eligible employees must be permanent residents of the United State to qualify</t>
  </si>
  <si>
    <t>Salaries, Wages, and Tips</t>
  </si>
  <si>
    <t>Potential Source Documents</t>
  </si>
  <si>
    <t>Total on 2019 Form 940, Sum of Form 941s for all applicable quarters, Payroll Processing Detail Summary, Financial Statements</t>
  </si>
  <si>
    <t>Employer-Paid Health Benefits</t>
  </si>
  <si>
    <t>Employer-Paid Retirement Benefits</t>
  </si>
  <si>
    <t>Employer-Paid State/Local Taxes</t>
  </si>
  <si>
    <t>Payroll Processing Detail Summary, Benefit Company Summaries, Invoices, Financial Statements</t>
  </si>
  <si>
    <t>Payroll Processing Detail Summary, Local Tax Summaries/Forms, Financial Statements</t>
  </si>
  <si>
    <t>Monthly Payroll Costs</t>
  </si>
  <si>
    <t>(Insert Here - List all documents supporting payroll, benefits, and local sales tax included in Payroll Costs in this box/field)</t>
  </si>
  <si>
    <t xml:space="preserve">The numbers used in your loan calculator must be supporting by documentation you provide, such as quarterly form 941 reports </t>
  </si>
  <si>
    <t>Total Payroll Costs as calculated in the "Total Payroll Costs Calculator" in this document*</t>
  </si>
  <si>
    <t>Total Payroll Costs between 3/31/2019 and 3/31/2020 as calculated in the "Total Payroll Costs Calculator" in this document*</t>
  </si>
  <si>
    <t>Total Payroll Costs between 1/1/20 and 2/29/20 as calculated in the "Total Payroll Costs Calculator" in this document*</t>
  </si>
  <si>
    <t>(Insert Here - List loan documents for EIDL if applicable)</t>
  </si>
  <si>
    <r>
      <t>Applicant Name:</t>
    </r>
    <r>
      <rPr>
        <sz val="14"/>
        <rFont val="Arial Narrow"/>
        <family val="2"/>
      </rPr>
      <t xml:space="preserve"> </t>
    </r>
    <r>
      <rPr>
        <i/>
        <sz val="14"/>
        <color rgb="FFFF0000"/>
        <rFont val="Arial Narrow"/>
        <family val="2"/>
      </rPr>
      <t>(Insert Borrower Name Here)</t>
    </r>
  </si>
  <si>
    <t>Maximum Loan Amount Calculator</t>
  </si>
  <si>
    <r>
      <t xml:space="preserve">To be used to calculate the maximum loan amount you may request. Use on </t>
    </r>
    <r>
      <rPr>
        <b/>
        <i/>
        <sz val="11"/>
        <color theme="1"/>
        <rFont val="Calibri"/>
        <family val="2"/>
        <scheme val="minor"/>
      </rPr>
      <t>one (1)</t>
    </r>
    <r>
      <rPr>
        <i/>
        <sz val="11"/>
        <color theme="1"/>
        <rFont val="Calibri"/>
        <family val="2"/>
        <scheme val="minor"/>
      </rPr>
      <t xml:space="preserve"> of the three (3) calculators below to calculate your maximum loan amount, based on the date your company began operating.</t>
    </r>
  </si>
  <si>
    <t>Using the Total Payroll Costs Calculated Above, Enter Your Information for One (1) of the Three (3) Maximum Loan Amount Calculators Below Based on the Date Your Business was Started</t>
  </si>
  <si>
    <t>Business Began Operations Prior to 2/15/2019 (Calculator Option #1)</t>
  </si>
  <si>
    <t>Business Began Operations Between 2/15/2019 and 6/30/2019 (Calculator Option #2)</t>
  </si>
  <si>
    <t>Business Began Operations After 6/30/2019 (Calculator Option #3)</t>
  </si>
  <si>
    <t>THE CALCULATORS BELOW WILL HELP YOU DETERMINE THE MAXIMUM AMOUNT OF A PAYROLL PROTECTION LOAN YOUR FOR WHICH YOUR BUSINESS QUALIFIES. ENTER YOUR INFORMATION IN THE GREEN BOX BELOW TO CALCULATE YOUR TOTAL PAYROLL COSTS. NOW KNOWING YOUR TOTAL PAYROLL COSTS, CALCULATE YOUR MAXIMUM PPP LOAN USING THE RED BOXES FURTHER BELOW.</t>
  </si>
  <si>
    <t>To be used to calculate "Total Payroll Costs". For companies that began operating prior to 2/15/2019, enter totals based on information between 1/1/2019 and 12/31/2019. For companies that began operating between 2/15/2019 and 6/30/2019, enter totals based on information between 3/31/2019 and 3/31/2020. For companies that began operating after 6/30/2019, enter totals based on information between 1/1/2020 and 2/29/2020.</t>
  </si>
  <si>
    <t>For All Businesses Except For Sole Proprietors</t>
  </si>
  <si>
    <t>(Monthly Payroll Costs minus Salary Amounts Over $100K times 2.5, rounded down to the nearest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</si>
</sst>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
      <i/>
      <sz val="11"/>
      <color rgb="FFFF0000"/>
      <name val="Calibri"/>
      <family val="2"/>
      <scheme val="minor"/>
    </font>
    <font>
      <b/>
      <sz val="12"/>
      <color theme="1"/>
      <name val="Calibri"/>
      <family val="2"/>
      <scheme val="minor"/>
    </font>
    <font>
      <i/>
      <sz val="12"/>
      <name val="Arial Narrow"/>
      <family val="2"/>
    </font>
    <font>
      <b/>
      <sz val="16"/>
      <color theme="1"/>
      <name val="Calibri"/>
      <family val="2"/>
      <scheme val="minor"/>
    </font>
    <font>
      <b/>
      <sz val="14"/>
      <name val="Arial Narrow"/>
      <family val="2"/>
    </font>
    <font>
      <sz val="14"/>
      <name val="Arial Narrow"/>
      <family val="2"/>
    </font>
    <font>
      <i/>
      <sz val="14"/>
      <color rgb="FFFF0000"/>
      <name val="Arial Narrow"/>
      <family val="2"/>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medium">
        <color auto="1"/>
      </top>
      <bottom style="medium">
        <color auto="1"/>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0" fillId="0" borderId="0" xfId="0" applyProtection="1"/>
    <xf numFmtId="0" fontId="0" fillId="0" borderId="0" xfId="0" applyBorder="1" applyProtection="1"/>
    <xf numFmtId="0" fontId="0" fillId="0" borderId="19" xfId="0" applyBorder="1" applyProtection="1"/>
    <xf numFmtId="0" fontId="0" fillId="0" borderId="20" xfId="0" applyBorder="1" applyProtection="1"/>
    <xf numFmtId="0" fontId="3" fillId="3" borderId="15" xfId="0" applyFont="1" applyFill="1" applyBorder="1" applyAlignment="1" applyProtection="1">
      <alignment horizontal="center"/>
    </xf>
    <xf numFmtId="0" fontId="4" fillId="4" borderId="1"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164" fontId="2" fillId="0" borderId="5" xfId="0" applyNumberFormat="1" applyFont="1" applyBorder="1" applyAlignment="1" applyProtection="1">
      <alignment horizontal="center" vertical="center"/>
    </xf>
    <xf numFmtId="0" fontId="7" fillId="4" borderId="1" xfId="0" applyFont="1" applyFill="1" applyBorder="1" applyAlignment="1" applyProtection="1">
      <alignment horizontal="center" vertical="center" wrapText="1"/>
    </xf>
    <xf numFmtId="164" fontId="0" fillId="0" borderId="10"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 fillId="0" borderId="0" xfId="0" applyFont="1" applyBorder="1" applyAlignment="1" applyProtection="1">
      <alignment horizontal="center" wrapText="1"/>
    </xf>
    <xf numFmtId="164" fontId="2" fillId="0" borderId="5" xfId="1" applyNumberFormat="1" applyFont="1" applyBorder="1" applyAlignment="1" applyProtection="1">
      <alignment horizontal="center" vertical="center"/>
    </xf>
    <xf numFmtId="0" fontId="3" fillId="2" borderId="15" xfId="0" applyFont="1" applyFill="1" applyBorder="1" applyAlignment="1" applyProtection="1">
      <alignment horizontal="center"/>
    </xf>
    <xf numFmtId="0" fontId="3" fillId="2" borderId="26" xfId="0" applyFont="1" applyFill="1" applyBorder="1" applyAlignment="1" applyProtection="1">
      <alignment horizontal="center"/>
    </xf>
    <xf numFmtId="164" fontId="0" fillId="0" borderId="10" xfId="1" applyNumberFormat="1" applyFont="1" applyBorder="1" applyProtection="1">
      <protection locked="0"/>
    </xf>
    <xf numFmtId="0" fontId="0" fillId="4" borderId="4" xfId="0" applyFill="1" applyBorder="1" applyProtection="1"/>
    <xf numFmtId="0" fontId="4" fillId="0" borderId="1" xfId="0" applyFont="1" applyBorder="1" applyAlignment="1" applyProtection="1">
      <alignment vertical="center" wrapText="1"/>
    </xf>
    <xf numFmtId="0" fontId="4" fillId="0" borderId="2" xfId="0" applyFont="1" applyBorder="1" applyAlignment="1" applyProtection="1">
      <alignment vertical="center" wrapText="1"/>
    </xf>
    <xf numFmtId="0" fontId="6" fillId="4" borderId="4" xfId="0" applyFont="1" applyFill="1" applyBorder="1" applyAlignment="1" applyProtection="1">
      <alignment horizontal="center" vertical="center" wrapText="1"/>
    </xf>
    <xf numFmtId="164" fontId="2" fillId="0" borderId="5" xfId="0" applyNumberFormat="1" applyFont="1" applyFill="1" applyBorder="1" applyProtection="1"/>
    <xf numFmtId="164" fontId="2" fillId="5" borderId="5" xfId="0" applyNumberFormat="1" applyFont="1" applyFill="1" applyBorder="1" applyAlignment="1" applyProtection="1">
      <alignment horizontal="center" vertical="center"/>
    </xf>
    <xf numFmtId="0" fontId="3" fillId="3" borderId="14" xfId="0" applyFont="1" applyFill="1" applyBorder="1" applyAlignment="1" applyProtection="1">
      <alignment horizontal="center"/>
    </xf>
    <xf numFmtId="0" fontId="5" fillId="0" borderId="0" xfId="0" applyFont="1" applyBorder="1" applyAlignment="1" applyProtection="1">
      <alignment horizontal="center" wrapText="1"/>
    </xf>
    <xf numFmtId="164" fontId="0" fillId="0" borderId="12" xfId="1" applyNumberFormat="1" applyFont="1" applyBorder="1" applyProtection="1">
      <protection locked="0"/>
    </xf>
    <xf numFmtId="0" fontId="5" fillId="3" borderId="16" xfId="0" applyFont="1" applyFill="1" applyBorder="1" applyAlignment="1" applyProtection="1">
      <alignment horizontal="center" vertical="top"/>
    </xf>
    <xf numFmtId="0" fontId="5" fillId="3" borderId="17" xfId="0" applyFont="1" applyFill="1" applyBorder="1" applyAlignment="1" applyProtection="1">
      <alignment horizontal="center" vertical="top"/>
    </xf>
    <xf numFmtId="0" fontId="5" fillId="3" borderId="18" xfId="0" applyFont="1" applyFill="1" applyBorder="1" applyAlignment="1" applyProtection="1">
      <alignment horizontal="center" vertical="top"/>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1"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21" xfId="0" applyBorder="1" applyAlignment="1" applyProtection="1">
      <alignment horizontal="left" wrapText="1"/>
    </xf>
    <xf numFmtId="0" fontId="0" fillId="0" borderId="22" xfId="0" applyBorder="1" applyAlignment="1" applyProtection="1">
      <alignment horizontal="left" wrapText="1"/>
    </xf>
    <xf numFmtId="0" fontId="0" fillId="0" borderId="23" xfId="0" applyBorder="1" applyAlignment="1" applyProtection="1">
      <alignment horizontal="left" wrapText="1"/>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3" fillId="3" borderId="13" xfId="0" applyFont="1" applyFill="1" applyBorder="1" applyAlignment="1" applyProtection="1">
      <alignment horizontal="center"/>
    </xf>
    <xf numFmtId="0" fontId="3" fillId="3" borderId="14" xfId="0" applyFont="1" applyFill="1" applyBorder="1" applyAlignment="1" applyProtection="1">
      <alignment horizontal="center"/>
    </xf>
    <xf numFmtId="0" fontId="5" fillId="0" borderId="19" xfId="0" applyFont="1" applyBorder="1" applyAlignment="1" applyProtection="1">
      <alignment horizontal="center"/>
    </xf>
    <xf numFmtId="0" fontId="5" fillId="0" borderId="0" xfId="0" applyFont="1" applyBorder="1" applyAlignment="1" applyProtection="1">
      <alignment horizontal="center"/>
    </xf>
    <xf numFmtId="0" fontId="5" fillId="0" borderId="20" xfId="0" applyFont="1" applyBorder="1" applyAlignment="1" applyProtection="1">
      <alignment horizontal="center"/>
    </xf>
    <xf numFmtId="0" fontId="10" fillId="0" borderId="6" xfId="0" applyFont="1" applyBorder="1" applyAlignment="1" applyProtection="1">
      <alignment horizontal="center"/>
    </xf>
    <xf numFmtId="0" fontId="10" fillId="0" borderId="7" xfId="0" applyFont="1" applyBorder="1" applyAlignment="1" applyProtection="1">
      <alignment horizontal="center"/>
    </xf>
    <xf numFmtId="0" fontId="10" fillId="0" borderId="8" xfId="0" applyFont="1" applyBorder="1" applyAlignment="1" applyProtection="1">
      <alignment horizontal="center"/>
    </xf>
    <xf numFmtId="0" fontId="11" fillId="0" borderId="19"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20" xfId="0" applyFont="1" applyFill="1" applyBorder="1" applyAlignment="1" applyProtection="1">
      <alignment horizontal="left" vertical="center"/>
      <protection locked="0"/>
    </xf>
    <xf numFmtId="0" fontId="9" fillId="0" borderId="19"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0" fillId="0" borderId="27" xfId="0" applyBorder="1" applyAlignment="1" applyProtection="1">
      <alignment horizontal="center" vertical="center"/>
    </xf>
    <xf numFmtId="0" fontId="0" fillId="0" borderId="24" xfId="0" applyBorder="1" applyAlignment="1" applyProtection="1">
      <alignment horizontal="center" vertical="center"/>
    </xf>
    <xf numFmtId="0" fontId="5" fillId="0" borderId="0" xfId="0" applyFont="1" applyBorder="1" applyAlignment="1" applyProtection="1">
      <alignment horizont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0" fillId="0" borderId="28" xfId="0" applyBorder="1" applyAlignment="1" applyProtection="1">
      <alignment horizontal="center" vertical="center"/>
    </xf>
    <xf numFmtId="0" fontId="0" fillId="0" borderId="25" xfId="0" applyBorder="1" applyAlignment="1" applyProtection="1">
      <alignment horizontal="center" vertical="center"/>
    </xf>
    <xf numFmtId="0" fontId="8" fillId="0" borderId="21"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3" fillId="2" borderId="13" xfId="0" applyFont="1" applyFill="1" applyBorder="1" applyAlignment="1" applyProtection="1">
      <alignment horizontal="center"/>
    </xf>
    <xf numFmtId="0" fontId="3" fillId="2" borderId="14" xfId="0" applyFont="1" applyFill="1" applyBorder="1" applyAlignment="1" applyProtection="1">
      <alignment horizontal="center"/>
    </xf>
    <xf numFmtId="0" fontId="2" fillId="0" borderId="16" xfId="0" applyFont="1" applyBorder="1" applyAlignment="1" applyProtection="1">
      <alignment horizontal="center" vertical="center"/>
    </xf>
    <xf numFmtId="0" fontId="2" fillId="0" borderId="29"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topLeftCell="A10" zoomScale="80" zoomScaleNormal="80" zoomScalePageLayoutView="80" workbookViewId="0">
      <selection activeCell="E31" sqref="E31"/>
    </sheetView>
  </sheetViews>
  <sheetFormatPr baseColWidth="10" defaultColWidth="8.83203125" defaultRowHeight="14" x14ac:dyDescent="0"/>
  <cols>
    <col min="1" max="1" width="8.83203125" style="2"/>
    <col min="2" max="2" width="29.5" style="1" customWidth="1"/>
    <col min="3" max="3" width="27.6640625" style="1" customWidth="1"/>
    <col min="4" max="4" width="46.33203125" style="1" customWidth="1"/>
    <col min="5" max="5" width="20.83203125" style="1" customWidth="1"/>
    <col min="6" max="6" width="8.83203125" style="2"/>
    <col min="7" max="16384" width="8.83203125" style="1"/>
  </cols>
  <sheetData>
    <row r="1" spans="2:5" s="2" customFormat="1" ht="15" thickBot="1"/>
    <row r="2" spans="2:5" ht="20">
      <c r="B2" s="55" t="s">
        <v>0</v>
      </c>
      <c r="C2" s="56"/>
      <c r="D2" s="56"/>
      <c r="E2" s="57"/>
    </row>
    <row r="3" spans="2:5" ht="18">
      <c r="B3" s="52" t="s">
        <v>40</v>
      </c>
      <c r="C3" s="53"/>
      <c r="D3" s="53"/>
      <c r="E3" s="54"/>
    </row>
    <row r="4" spans="2:5" ht="32.5" customHeight="1">
      <c r="B4" s="58" t="s">
        <v>31</v>
      </c>
      <c r="C4" s="59"/>
      <c r="D4" s="59"/>
      <c r="E4" s="60"/>
    </row>
    <row r="5" spans="2:5" ht="53.5" customHeight="1">
      <c r="B5" s="61" t="s">
        <v>1</v>
      </c>
      <c r="C5" s="62"/>
      <c r="D5" s="62"/>
      <c r="E5" s="63"/>
    </row>
    <row r="6" spans="2:5" ht="62.5" customHeight="1">
      <c r="B6" s="64" t="s">
        <v>38</v>
      </c>
      <c r="C6" s="65"/>
      <c r="D6" s="65"/>
      <c r="E6" s="66"/>
    </row>
    <row r="7" spans="2:5" ht="30" customHeight="1" thickBot="1">
      <c r="B7" s="75" t="s">
        <v>26</v>
      </c>
      <c r="C7" s="76"/>
      <c r="D7" s="76"/>
      <c r="E7" s="77"/>
    </row>
    <row r="8" spans="2:5" ht="15" customHeight="1">
      <c r="B8" s="15"/>
      <c r="C8" s="15"/>
      <c r="D8" s="15"/>
      <c r="E8" s="15"/>
    </row>
    <row r="9" spans="2:5" ht="15" customHeight="1" thickBot="1">
      <c r="B9" s="15"/>
      <c r="C9" s="15"/>
      <c r="D9" s="15"/>
      <c r="E9" s="15"/>
    </row>
    <row r="10" spans="2:5" ht="24" customHeight="1" thickBot="1">
      <c r="B10" s="78" t="s">
        <v>10</v>
      </c>
      <c r="C10" s="79"/>
      <c r="D10" s="79"/>
      <c r="E10" s="80"/>
    </row>
    <row r="11" spans="2:5" ht="65.5" customHeight="1" thickBot="1">
      <c r="B11" s="70" t="s">
        <v>39</v>
      </c>
      <c r="C11" s="71"/>
      <c r="D11" s="71"/>
      <c r="E11" s="72"/>
    </row>
    <row r="12" spans="2:5" ht="15" customHeight="1">
      <c r="B12" s="81" t="s">
        <v>3</v>
      </c>
      <c r="C12" s="82"/>
      <c r="D12" s="18" t="s">
        <v>17</v>
      </c>
      <c r="E12" s="17" t="s">
        <v>5</v>
      </c>
    </row>
    <row r="13" spans="2:5" ht="42.5" customHeight="1">
      <c r="B13" s="67" t="s">
        <v>16</v>
      </c>
      <c r="C13" s="68"/>
      <c r="D13" s="21" t="s">
        <v>18</v>
      </c>
      <c r="E13" s="19">
        <v>2520195.86</v>
      </c>
    </row>
    <row r="14" spans="2:5" ht="39" customHeight="1">
      <c r="B14" s="67" t="s">
        <v>19</v>
      </c>
      <c r="C14" s="68"/>
      <c r="D14" s="21" t="s">
        <v>22</v>
      </c>
      <c r="E14" s="19">
        <v>97094.83</v>
      </c>
    </row>
    <row r="15" spans="2:5" ht="39" customHeight="1">
      <c r="B15" s="67" t="s">
        <v>20</v>
      </c>
      <c r="C15" s="68"/>
      <c r="D15" s="21" t="s">
        <v>22</v>
      </c>
      <c r="E15" s="19">
        <v>4752.7299999999996</v>
      </c>
    </row>
    <row r="16" spans="2:5" ht="39" customHeight="1" thickBot="1">
      <c r="B16" s="73" t="s">
        <v>21</v>
      </c>
      <c r="C16" s="74"/>
      <c r="D16" s="22" t="s">
        <v>23</v>
      </c>
      <c r="E16" s="28">
        <v>23912.5</v>
      </c>
    </row>
    <row r="17" spans="2:5" ht="29.5" customHeight="1" thickBot="1">
      <c r="B17" s="83" t="s">
        <v>2</v>
      </c>
      <c r="C17" s="84"/>
      <c r="D17" s="20"/>
      <c r="E17" s="24">
        <f>SUM(E13:E16)</f>
        <v>2645955.92</v>
      </c>
    </row>
    <row r="18" spans="2:5" s="2" customFormat="1" ht="15" customHeight="1">
      <c r="B18" s="15"/>
      <c r="C18" s="15"/>
      <c r="D18" s="15"/>
      <c r="E18" s="15"/>
    </row>
    <row r="19" spans="2:5" s="2" customFormat="1" ht="15" customHeight="1">
      <c r="B19" s="15"/>
      <c r="C19" s="15"/>
      <c r="D19" s="15"/>
      <c r="E19" s="15"/>
    </row>
    <row r="20" spans="2:5" s="2" customFormat="1" ht="40.25" customHeight="1">
      <c r="B20" s="69" t="s">
        <v>34</v>
      </c>
      <c r="C20" s="69"/>
      <c r="D20" s="69"/>
      <c r="E20" s="69"/>
    </row>
    <row r="21" spans="2:5" s="2" customFormat="1" ht="18">
      <c r="B21" s="27"/>
      <c r="C21" s="27"/>
      <c r="D21" s="27"/>
      <c r="E21" s="27"/>
    </row>
    <row r="22" spans="2:5" s="2" customFormat="1" ht="15" thickBot="1">
      <c r="B22" s="15"/>
      <c r="C22" s="15"/>
      <c r="D22" s="15"/>
      <c r="E22" s="15"/>
    </row>
    <row r="23" spans="2:5" ht="24" customHeight="1" thickBot="1">
      <c r="B23" s="29" t="s">
        <v>32</v>
      </c>
      <c r="C23" s="30"/>
      <c r="D23" s="30"/>
      <c r="E23" s="31"/>
    </row>
    <row r="24" spans="2:5" ht="36" customHeight="1">
      <c r="B24" s="32" t="s">
        <v>33</v>
      </c>
      <c r="C24" s="33"/>
      <c r="D24" s="33"/>
      <c r="E24" s="34"/>
    </row>
    <row r="25" spans="2:5" ht="15" thickBot="1">
      <c r="B25" s="35"/>
      <c r="C25" s="36"/>
      <c r="D25" s="36"/>
      <c r="E25" s="37"/>
    </row>
    <row r="26" spans="2:5" ht="24" customHeight="1" thickBot="1">
      <c r="B26" s="29" t="s">
        <v>35</v>
      </c>
      <c r="C26" s="30"/>
      <c r="D26" s="30"/>
      <c r="E26" s="31"/>
    </row>
    <row r="27" spans="2:5" ht="15" customHeight="1">
      <c r="B27" s="50" t="s">
        <v>3</v>
      </c>
      <c r="C27" s="51"/>
      <c r="D27" s="26" t="s">
        <v>4</v>
      </c>
      <c r="E27" s="5" t="s">
        <v>5</v>
      </c>
    </row>
    <row r="28" spans="2:5" ht="45" customHeight="1">
      <c r="B28" s="38" t="s">
        <v>27</v>
      </c>
      <c r="C28" s="39"/>
      <c r="D28" s="13" t="s">
        <v>25</v>
      </c>
      <c r="E28" s="10">
        <v>2645956</v>
      </c>
    </row>
    <row r="29" spans="2:5">
      <c r="B29" s="38" t="s">
        <v>6</v>
      </c>
      <c r="C29" s="39"/>
      <c r="D29" s="6"/>
      <c r="E29" s="11">
        <v>2</v>
      </c>
    </row>
    <row r="30" spans="2:5" ht="29.5" customHeight="1">
      <c r="B30" s="38" t="s">
        <v>7</v>
      </c>
      <c r="C30" s="39"/>
      <c r="D30" s="6"/>
      <c r="E30" s="10">
        <v>330688</v>
      </c>
    </row>
    <row r="31" spans="2:5" ht="15" thickBot="1">
      <c r="B31" s="42" t="s">
        <v>8</v>
      </c>
      <c r="C31" s="43"/>
      <c r="D31" s="14" t="s">
        <v>30</v>
      </c>
      <c r="E31" s="12"/>
    </row>
    <row r="32" spans="2:5" ht="15" thickBot="1">
      <c r="B32" s="40" t="s">
        <v>24</v>
      </c>
      <c r="C32" s="41"/>
      <c r="D32" s="7"/>
      <c r="E32" s="8">
        <f>E28/12</f>
        <v>220496.33333333334</v>
      </c>
    </row>
    <row r="33" spans="2:5" ht="29" thickBot="1">
      <c r="B33" s="40" t="s">
        <v>9</v>
      </c>
      <c r="C33" s="41"/>
      <c r="D33" s="23" t="s">
        <v>41</v>
      </c>
      <c r="E33" s="25">
        <f>ROUNDDOWN((((E28+MIN(100000*E29-E30,0))/12*2.5)+E31),-2)</f>
        <v>524000</v>
      </c>
    </row>
    <row r="34" spans="2:5" ht="16.25" customHeight="1">
      <c r="B34" s="3"/>
      <c r="C34" s="2"/>
      <c r="D34" s="2"/>
      <c r="E34" s="4"/>
    </row>
    <row r="35" spans="2:5" ht="16.25" customHeight="1" thickBot="1">
      <c r="B35" s="3"/>
      <c r="C35" s="2"/>
      <c r="D35" s="2"/>
      <c r="E35" s="4"/>
    </row>
    <row r="36" spans="2:5" ht="24" customHeight="1" thickBot="1">
      <c r="B36" s="29" t="s">
        <v>36</v>
      </c>
      <c r="C36" s="30"/>
      <c r="D36" s="30"/>
      <c r="E36" s="31"/>
    </row>
    <row r="37" spans="2:5">
      <c r="B37" s="50" t="s">
        <v>3</v>
      </c>
      <c r="C37" s="51"/>
      <c r="D37" s="26" t="s">
        <v>4</v>
      </c>
      <c r="E37" s="5" t="s">
        <v>5</v>
      </c>
    </row>
    <row r="38" spans="2:5" ht="43.25" customHeight="1">
      <c r="B38" s="38" t="s">
        <v>11</v>
      </c>
      <c r="C38" s="39"/>
      <c r="D38" s="9"/>
      <c r="E38" s="11"/>
    </row>
    <row r="39" spans="2:5" ht="43.25" customHeight="1">
      <c r="B39" s="38" t="s">
        <v>28</v>
      </c>
      <c r="C39" s="39"/>
      <c r="D39" s="13" t="s">
        <v>25</v>
      </c>
      <c r="E39" s="10"/>
    </row>
    <row r="40" spans="2:5" ht="29" customHeight="1">
      <c r="B40" s="38" t="s">
        <v>12</v>
      </c>
      <c r="C40" s="39"/>
      <c r="D40" s="6"/>
      <c r="E40" s="11"/>
    </row>
    <row r="41" spans="2:5" ht="28.25" customHeight="1">
      <c r="B41" s="38" t="s">
        <v>13</v>
      </c>
      <c r="C41" s="39"/>
      <c r="D41" s="6"/>
      <c r="E41" s="10"/>
    </row>
    <row r="42" spans="2:5" ht="30.5" customHeight="1" thickBot="1">
      <c r="B42" s="42" t="s">
        <v>8</v>
      </c>
      <c r="C42" s="43"/>
      <c r="D42" s="14" t="s">
        <v>30</v>
      </c>
      <c r="E42" s="12"/>
    </row>
    <row r="43" spans="2:5" ht="29.5" customHeight="1" thickBot="1">
      <c r="B43" s="40" t="s">
        <v>24</v>
      </c>
      <c r="C43" s="41"/>
      <c r="D43" s="7"/>
      <c r="E43" s="16">
        <f>IFERROR(E39/E38,0)</f>
        <v>0</v>
      </c>
    </row>
    <row r="44" spans="2:5" ht="29" thickBot="1">
      <c r="B44" s="40" t="s">
        <v>9</v>
      </c>
      <c r="C44" s="41"/>
      <c r="D44" s="23" t="s">
        <v>41</v>
      </c>
      <c r="E44" s="25">
        <f>IFERROR(ROUNDDOWN((((E39/E38+MIN(100000*E40-E41,0)/12)*2.5)+E42),-2),0)</f>
        <v>0</v>
      </c>
    </row>
    <row r="45" spans="2:5" ht="16.25" customHeight="1">
      <c r="B45" s="3"/>
      <c r="C45" s="2"/>
      <c r="D45" s="2"/>
      <c r="E45" s="4"/>
    </row>
    <row r="46" spans="2:5" ht="16.25" customHeight="1" thickBot="1">
      <c r="B46" s="3"/>
      <c r="C46" s="2"/>
      <c r="D46" s="2"/>
      <c r="E46" s="4"/>
    </row>
    <row r="47" spans="2:5" ht="24" customHeight="1" thickBot="1">
      <c r="B47" s="29" t="s">
        <v>37</v>
      </c>
      <c r="C47" s="30"/>
      <c r="D47" s="30"/>
      <c r="E47" s="31"/>
    </row>
    <row r="48" spans="2:5">
      <c r="B48" s="50" t="s">
        <v>3</v>
      </c>
      <c r="C48" s="51"/>
      <c r="D48" s="26" t="s">
        <v>4</v>
      </c>
      <c r="E48" s="5" t="s">
        <v>5</v>
      </c>
    </row>
    <row r="49" spans="2:5" ht="28">
      <c r="B49" s="38" t="s">
        <v>29</v>
      </c>
      <c r="C49" s="39"/>
      <c r="D49" s="13" t="s">
        <v>25</v>
      </c>
      <c r="E49" s="10"/>
    </row>
    <row r="50" spans="2:5" ht="29.5" customHeight="1">
      <c r="B50" s="38" t="s">
        <v>12</v>
      </c>
      <c r="C50" s="39"/>
      <c r="D50" s="6"/>
      <c r="E50" s="11"/>
    </row>
    <row r="51" spans="2:5" ht="29" customHeight="1">
      <c r="B51" s="38" t="s">
        <v>13</v>
      </c>
      <c r="C51" s="39"/>
      <c r="D51" s="6"/>
      <c r="E51" s="10"/>
    </row>
    <row r="52" spans="2:5" ht="30.5" customHeight="1" thickBot="1">
      <c r="B52" s="42" t="s">
        <v>8</v>
      </c>
      <c r="C52" s="43"/>
      <c r="D52" s="14" t="s">
        <v>30</v>
      </c>
      <c r="E52" s="12"/>
    </row>
    <row r="53" spans="2:5" ht="29.5" customHeight="1" thickBot="1">
      <c r="B53" s="40" t="s">
        <v>24</v>
      </c>
      <c r="C53" s="41"/>
      <c r="D53" s="7"/>
      <c r="E53" s="8">
        <f>E49/2</f>
        <v>0</v>
      </c>
    </row>
    <row r="54" spans="2:5" ht="29.5" customHeight="1" thickBot="1">
      <c r="B54" s="40" t="s">
        <v>9</v>
      </c>
      <c r="C54" s="41"/>
      <c r="D54" s="23" t="s">
        <v>41</v>
      </c>
      <c r="E54" s="25">
        <f>ROUNDDOWN((((E49/2+MIN(100000*E50-E51,0)/12)*2.5)+E52),-2)</f>
        <v>0</v>
      </c>
    </row>
    <row r="55" spans="2:5">
      <c r="B55" s="47" t="s">
        <v>15</v>
      </c>
      <c r="C55" s="48"/>
      <c r="D55" s="48"/>
      <c r="E55" s="49"/>
    </row>
    <row r="56" spans="2:5" ht="30" customHeight="1" thickBot="1">
      <c r="B56" s="44" t="s">
        <v>14</v>
      </c>
      <c r="C56" s="45"/>
      <c r="D56" s="45"/>
      <c r="E56" s="46"/>
    </row>
  </sheetData>
  <sheetProtection password="A4AD" sheet="1" objects="1" scenarios="1"/>
  <mergeCells count="44">
    <mergeCell ref="B15:C15"/>
    <mergeCell ref="B20:E20"/>
    <mergeCell ref="B11:E11"/>
    <mergeCell ref="B16:C16"/>
    <mergeCell ref="B7:E7"/>
    <mergeCell ref="B10:E10"/>
    <mergeCell ref="B12:C12"/>
    <mergeCell ref="B13:C13"/>
    <mergeCell ref="B14:C14"/>
    <mergeCell ref="B17:C17"/>
    <mergeCell ref="B3:E3"/>
    <mergeCell ref="B2:E2"/>
    <mergeCell ref="B4:E4"/>
    <mergeCell ref="B5:E5"/>
    <mergeCell ref="B6:E6"/>
    <mergeCell ref="B56:E56"/>
    <mergeCell ref="B55:E55"/>
    <mergeCell ref="B47:E47"/>
    <mergeCell ref="B36:E36"/>
    <mergeCell ref="B26:E26"/>
    <mergeCell ref="B38:C38"/>
    <mergeCell ref="B37:C37"/>
    <mergeCell ref="B39:C39"/>
    <mergeCell ref="B40:C40"/>
    <mergeCell ref="B41:C41"/>
    <mergeCell ref="B50:C50"/>
    <mergeCell ref="B48:C48"/>
    <mergeCell ref="B49:C49"/>
    <mergeCell ref="B44:C44"/>
    <mergeCell ref="B43:C43"/>
    <mergeCell ref="B27:C27"/>
    <mergeCell ref="B51:C51"/>
    <mergeCell ref="B52:C52"/>
    <mergeCell ref="B53:C53"/>
    <mergeCell ref="B54:C54"/>
    <mergeCell ref="B42:C42"/>
    <mergeCell ref="B23:E23"/>
    <mergeCell ref="B24:E25"/>
    <mergeCell ref="B28:C28"/>
    <mergeCell ref="B33:C33"/>
    <mergeCell ref="B29:C29"/>
    <mergeCell ref="B30:C30"/>
    <mergeCell ref="B31:C31"/>
    <mergeCell ref="B32:C32"/>
  </mergeCells>
  <dataValidations count="1">
    <dataValidation type="whole" allowBlank="1" showInputMessage="1" showErrorMessage="1" error="Please Enter a number between 1 and 12" sqref="E38">
      <formula1>1</formula1>
      <formula2>12</formula2>
    </dataValidation>
  </dataValidations>
  <pageMargins left="0.7" right="0.7" top="0.75" bottom="0.75" header="0.3" footer="0.3"/>
  <pageSetup scale="44" orientation="portrait" horizontalDpi="1200" verticalDpi="1200"/>
  <rowBreaks count="1" manualBreakCount="1">
    <brk id="56" min="1" max="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McGee</dc:creator>
  <cp:lastModifiedBy>Kevin Jackson</cp:lastModifiedBy>
  <dcterms:created xsi:type="dcterms:W3CDTF">2020-04-16T20:03:51Z</dcterms:created>
  <dcterms:modified xsi:type="dcterms:W3CDTF">2020-04-21T18:18:20Z</dcterms:modified>
</cp:coreProperties>
</file>